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10110"/>
  <workbookPr/>
  <mc:AlternateContent xmlns:mc="http://schemas.openxmlformats.org/markup-compatibility/2006">
    <mc:Choice Requires="x15">
      <x15ac:absPath xmlns:x15ac="http://schemas.microsoft.com/office/spreadsheetml/2010/11/ac" url="/Users/danabaylor/Desktop/"/>
    </mc:Choice>
  </mc:AlternateContent>
  <xr:revisionPtr revIDLastSave="0" documentId="13_ncr:1_{1FC23049-428E-7241-94BD-1E51E94924A3}" xr6:coauthVersionLast="47" xr6:coauthVersionMax="47" xr10:uidLastSave="{00000000-0000-0000-0000-000000000000}"/>
  <bookViews>
    <workbookView xWindow="0" yWindow="500" windowWidth="29040" windowHeight="15720" xr2:uid="{00000000-000D-0000-FFFF-FFFF00000000}"/>
  </bookViews>
  <sheets>
    <sheet name="Calculator LU App 11-20-25" sheetId="3" r:id="rId1"/>
  </sheets>
  <definedNames>
    <definedName name="_xlnm.Print_Area" localSheetId="0">'Calculator LU App 11-20-25'!$A$1:$F$22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C8" i="3" l="1"/>
  <c r="B11" i="3" s="1"/>
  <c r="B18" i="3" l="1"/>
  <c r="C15" i="3" s="1"/>
  <c r="D15" i="3" s="1"/>
  <c r="B19" i="3"/>
  <c r="B16" i="3"/>
  <c r="B17" i="3"/>
  <c r="C14" i="3" s="1"/>
  <c r="D14" i="3" s="1"/>
  <c r="C13" i="3" l="1"/>
  <c r="D13" i="3" s="1"/>
  <c r="D16" i="3" s="1"/>
  <c r="D17" i="3"/>
  <c r="C17" i="3" l="1"/>
</calcChain>
</file>

<file path=xl/sharedStrings.xml><?xml version="1.0" encoding="utf-8"?>
<sst xmlns="http://schemas.openxmlformats.org/spreadsheetml/2006/main" count="20" uniqueCount="20">
  <si>
    <t>Street Tree Fee-in-lieu Calculator</t>
  </si>
  <si>
    <t>Total Frontage of all lots and tracts, no matter the use</t>
  </si>
  <si>
    <t>Total Long Chord ROW Dedication Length</t>
  </si>
  <si>
    <t>Frontage Length for Street Tree Calculation</t>
  </si>
  <si>
    <t>3rd Tier (spacing &gt;45 to 50)</t>
  </si>
  <si>
    <t>2nd Tier (spacing &gt;40 to 45)</t>
  </si>
  <si>
    <t>1st Tier (spacing &gt;35 to 40)</t>
  </si>
  <si>
    <t>Last revised: 11/20/25 mjk</t>
  </si>
  <si>
    <t>Results</t>
  </si>
  <si>
    <t>Sum</t>
  </si>
  <si>
    <t>Amount</t>
  </si>
  <si>
    <t># of Trees Paid For</t>
  </si>
  <si>
    <t>Fill out Green highlighted cells below. Submit this calculator with fee sheet.</t>
  </si>
  <si>
    <t>Total Frontage Length, excepting long chords at intersections</t>
  </si>
  <si>
    <t xml:space="preserve">Applicability: Use this calculator for if the associated land use permit was submitted on or after 11/20/25. </t>
  </si>
  <si>
    <t># of Street Trees Proposed</t>
  </si>
  <si>
    <t>Total Street Trees for 35' Spacing</t>
  </si>
  <si>
    <t>Total Street Trees for 40' Spacing</t>
  </si>
  <si>
    <t>Total Street Trees for 45' Spacing</t>
  </si>
  <si>
    <t>Total Street Trees for 50' Spacing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</si>
</sst>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44" formatCode="_(&quot;$&quot;* #,##0.00_);_(&quot;$&quot;* \(#,##0.00\);_(&quot;$&quot;* &quot;-&quot;??_);_(@_)"/>
    <numFmt numFmtId="43" formatCode="_(* #,##0.00_);_(* \(#,##0.00\);_(* &quot;-&quot;??_);_(@_)"/>
    <numFmt numFmtId="164" formatCode="_(* #,##0_);_(* \(#,##0\);_(* &quot;-&quot;??_);_(@_)"/>
  </numFmts>
  <fonts count="6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8"/>
      <color theme="1"/>
      <name val="Calibri"/>
      <family val="2"/>
      <scheme val="minor"/>
    </font>
    <font>
      <i/>
      <sz val="11"/>
      <color theme="1"/>
      <name val="Calibri"/>
      <family val="2"/>
      <scheme val="minor"/>
    </font>
    <font>
      <sz val="11"/>
      <name val="Calibri"/>
      <family val="2"/>
      <scheme val="minor"/>
    </font>
  </fonts>
  <fills count="5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theme="9" tint="0.39997558519241921"/>
        <bgColor indexed="64"/>
      </patternFill>
    </fill>
  </fills>
  <borders count="29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medium">
        <color indexed="64"/>
      </right>
      <top/>
      <bottom style="double">
        <color indexed="64"/>
      </bottom>
      <diagonal/>
    </border>
    <border>
      <left style="medium">
        <color indexed="64"/>
      </left>
      <right/>
      <top/>
      <bottom style="double">
        <color indexed="64"/>
      </bottom>
      <diagonal/>
    </border>
    <border>
      <left style="medium">
        <color indexed="64"/>
      </left>
      <right style="medium">
        <color indexed="64"/>
      </right>
      <top/>
      <bottom style="double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double">
        <color indexed="64"/>
      </bottom>
      <diagonal/>
    </border>
    <border>
      <left style="medium">
        <color indexed="64"/>
      </left>
      <right/>
      <top style="thin">
        <color indexed="64"/>
      </top>
      <bottom style="double">
        <color indexed="64"/>
      </bottom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</borders>
  <cellStyleXfs count="3">
    <xf numFmtId="0" fontId="0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</cellStyleXfs>
  <cellXfs count="53">
    <xf numFmtId="0" fontId="0" fillId="0" borderId="0" xfId="0"/>
    <xf numFmtId="0" fontId="3" fillId="0" borderId="0" xfId="0" applyFont="1" applyAlignment="1">
      <alignment horizontal="center"/>
    </xf>
    <xf numFmtId="0" fontId="2" fillId="3" borderId="1" xfId="0" applyFont="1" applyFill="1" applyBorder="1" applyAlignment="1">
      <alignment horizontal="center" wrapText="1"/>
    </xf>
    <xf numFmtId="37" fontId="5" fillId="0" borderId="1" xfId="1" applyNumberFormat="1" applyFont="1" applyFill="1" applyBorder="1" applyAlignment="1">
      <alignment horizontal="center"/>
    </xf>
    <xf numFmtId="164" fontId="0" fillId="0" borderId="0" xfId="0" applyNumberFormat="1"/>
    <xf numFmtId="0" fontId="2" fillId="0" borderId="0" xfId="0" applyFont="1"/>
    <xf numFmtId="44" fontId="0" fillId="0" borderId="0" xfId="2" applyFont="1"/>
    <xf numFmtId="44" fontId="0" fillId="0" borderId="0" xfId="2" applyFont="1" applyProtection="1"/>
    <xf numFmtId="164" fontId="0" fillId="0" borderId="0" xfId="0" applyNumberFormat="1" applyAlignment="1">
      <alignment horizontal="right"/>
    </xf>
    <xf numFmtId="0" fontId="2" fillId="0" borderId="0" xfId="0" applyFont="1" applyAlignment="1">
      <alignment horizontal="center"/>
    </xf>
    <xf numFmtId="0" fontId="0" fillId="0" borderId="0" xfId="0" applyAlignment="1">
      <alignment horizontal="left" vertical="top" wrapText="1"/>
    </xf>
    <xf numFmtId="0" fontId="0" fillId="0" borderId="0" xfId="0" applyAlignment="1">
      <alignment horizontal="center"/>
    </xf>
    <xf numFmtId="0" fontId="0" fillId="0" borderId="2" xfId="0" applyBorder="1"/>
    <xf numFmtId="0" fontId="0" fillId="0" borderId="3" xfId="0" applyBorder="1"/>
    <xf numFmtId="0" fontId="0" fillId="0" borderId="4" xfId="0" applyBorder="1" applyAlignment="1">
      <alignment horizontal="center"/>
    </xf>
    <xf numFmtId="3" fontId="0" fillId="0" borderId="5" xfId="1" applyNumberFormat="1" applyFont="1" applyBorder="1" applyAlignment="1" applyProtection="1">
      <alignment horizontal="center"/>
    </xf>
    <xf numFmtId="0" fontId="0" fillId="0" borderId="6" xfId="0" applyBorder="1"/>
    <xf numFmtId="0" fontId="2" fillId="0" borderId="7" xfId="0" applyFont="1" applyBorder="1"/>
    <xf numFmtId="44" fontId="0" fillId="0" borderId="0" xfId="0" applyNumberFormat="1"/>
    <xf numFmtId="0" fontId="0" fillId="0" borderId="8" xfId="0" applyBorder="1" applyAlignment="1">
      <alignment horizontal="center"/>
    </xf>
    <xf numFmtId="3" fontId="0" fillId="0" borderId="9" xfId="1" applyNumberFormat="1" applyFont="1" applyBorder="1" applyAlignment="1" applyProtection="1">
      <alignment horizontal="center"/>
    </xf>
    <xf numFmtId="0" fontId="0" fillId="0" borderId="10" xfId="0" applyBorder="1"/>
    <xf numFmtId="0" fontId="0" fillId="0" borderId="0" xfId="0" quotePrefix="1"/>
    <xf numFmtId="0" fontId="2" fillId="2" borderId="11" xfId="0" applyFont="1" applyFill="1" applyBorder="1"/>
    <xf numFmtId="44" fontId="2" fillId="2" borderId="12" xfId="0" applyNumberFormat="1" applyFont="1" applyFill="1" applyBorder="1" applyAlignment="1">
      <alignment horizontal="center"/>
    </xf>
    <xf numFmtId="0" fontId="2" fillId="0" borderId="5" xfId="0" applyFont="1" applyBorder="1" applyAlignment="1">
      <alignment horizontal="center"/>
    </xf>
    <xf numFmtId="0" fontId="2" fillId="0" borderId="13" xfId="0" applyFont="1" applyBorder="1" applyAlignment="1">
      <alignment horizontal="left"/>
    </xf>
    <xf numFmtId="44" fontId="2" fillId="0" borderId="14" xfId="0" applyNumberFormat="1" applyFont="1" applyBorder="1"/>
    <xf numFmtId="0" fontId="2" fillId="0" borderId="15" xfId="0" applyFont="1" applyBorder="1" applyAlignment="1">
      <alignment horizontal="center"/>
    </xf>
    <xf numFmtId="0" fontId="0" fillId="0" borderId="16" xfId="0" applyBorder="1"/>
    <xf numFmtId="0" fontId="0" fillId="0" borderId="13" xfId="0" applyBorder="1"/>
    <xf numFmtId="44" fontId="0" fillId="0" borderId="14" xfId="0" applyNumberFormat="1" applyBorder="1"/>
    <xf numFmtId="0" fontId="0" fillId="0" borderId="15" xfId="0" applyBorder="1" applyAlignment="1">
      <alignment horizontal="center"/>
    </xf>
    <xf numFmtId="44" fontId="0" fillId="0" borderId="5" xfId="2" applyFont="1" applyFill="1" applyBorder="1" applyProtection="1"/>
    <xf numFmtId="44" fontId="0" fillId="0" borderId="15" xfId="2" applyFont="1" applyFill="1" applyBorder="1" applyProtection="1"/>
    <xf numFmtId="0" fontId="0" fillId="0" borderId="17" xfId="0" applyBorder="1"/>
    <xf numFmtId="44" fontId="0" fillId="0" borderId="18" xfId="0" applyNumberFormat="1" applyBorder="1"/>
    <xf numFmtId="0" fontId="0" fillId="0" borderId="9" xfId="0" applyBorder="1" applyAlignment="1">
      <alignment horizontal="center"/>
    </xf>
    <xf numFmtId="44" fontId="0" fillId="0" borderId="9" xfId="2" applyFont="1" applyFill="1" applyBorder="1" applyProtection="1"/>
    <xf numFmtId="0" fontId="2" fillId="0" borderId="23" xfId="0" applyFont="1" applyBorder="1"/>
    <xf numFmtId="0" fontId="2" fillId="0" borderId="28" xfId="0" applyFont="1" applyBorder="1" applyAlignment="1">
      <alignment wrapText="1"/>
    </xf>
    <xf numFmtId="3" fontId="2" fillId="0" borderId="27" xfId="1" applyNumberFormat="1" applyFont="1" applyFill="1" applyBorder="1" applyAlignment="1" applyProtection="1">
      <alignment horizontal="center"/>
    </xf>
    <xf numFmtId="37" fontId="5" fillId="4" borderId="1" xfId="1" applyNumberFormat="1" applyFont="1" applyFill="1" applyBorder="1" applyAlignment="1" applyProtection="1">
      <alignment horizontal="center"/>
      <protection locked="0"/>
    </xf>
    <xf numFmtId="3" fontId="2" fillId="4" borderId="22" xfId="1" applyNumberFormat="1" applyFont="1" applyFill="1" applyBorder="1" applyAlignment="1" applyProtection="1">
      <alignment horizontal="center"/>
      <protection locked="0"/>
    </xf>
    <xf numFmtId="0" fontId="3" fillId="0" borderId="0" xfId="0" applyFont="1" applyAlignment="1">
      <alignment horizontal="center"/>
    </xf>
    <xf numFmtId="0" fontId="0" fillId="2" borderId="0" xfId="0" applyFill="1" applyAlignment="1">
      <alignment horizontal="center"/>
    </xf>
    <xf numFmtId="0" fontId="4" fillId="0" borderId="0" xfId="0" applyFont="1" applyAlignment="1">
      <alignment horizontal="center" vertical="top" wrapText="1"/>
    </xf>
    <xf numFmtId="0" fontId="2" fillId="0" borderId="26" xfId="0" applyFont="1" applyBorder="1" applyAlignment="1">
      <alignment horizontal="center" vertical="center"/>
    </xf>
    <xf numFmtId="0" fontId="2" fillId="0" borderId="21" xfId="0" applyFont="1" applyBorder="1" applyAlignment="1">
      <alignment horizontal="center" vertical="center"/>
    </xf>
    <xf numFmtId="0" fontId="2" fillId="0" borderId="25" xfId="0" applyFont="1" applyBorder="1" applyAlignment="1">
      <alignment horizontal="center" vertical="center"/>
    </xf>
    <xf numFmtId="0" fontId="2" fillId="0" borderId="24" xfId="0" applyFont="1" applyBorder="1" applyAlignment="1">
      <alignment horizontal="center" vertical="center"/>
    </xf>
    <xf numFmtId="0" fontId="2" fillId="0" borderId="20" xfId="0" applyFont="1" applyBorder="1" applyAlignment="1">
      <alignment horizontal="center" vertical="center"/>
    </xf>
    <xf numFmtId="0" fontId="2" fillId="0" borderId="19" xfId="0" applyFont="1" applyBorder="1" applyAlignment="1">
      <alignment horizontal="center" vertical="center"/>
    </xf>
  </cellXfs>
  <cellStyles count="3">
    <cellStyle name="Comma" xfId="1" builtinId="3"/>
    <cellStyle name="Currency" xfId="2" builtinId="4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5EDED41-16E3-46AE-915D-D286984E840D}">
  <sheetPr>
    <tabColor theme="9"/>
    <pageSetUpPr fitToPage="1"/>
  </sheetPr>
  <dimension ref="A1:S24"/>
  <sheetViews>
    <sheetView tabSelected="1" view="pageBreakPreview" zoomScale="96" zoomScaleNormal="100" zoomScaleSheetLayoutView="96" workbookViewId="0">
      <selection activeCell="B12" sqref="B12"/>
    </sheetView>
  </sheetViews>
  <sheetFormatPr baseColWidth="10" defaultColWidth="8.83203125" defaultRowHeight="15" x14ac:dyDescent="0.2"/>
  <cols>
    <col min="1" max="1" width="29.1640625" customWidth="1"/>
    <col min="2" max="2" width="16.5" customWidth="1"/>
    <col min="3" max="3" width="18.33203125" customWidth="1"/>
    <col min="4" max="4" width="17.5" customWidth="1"/>
    <col min="5" max="5" width="19" customWidth="1"/>
    <col min="6" max="6" width="20.6640625" customWidth="1"/>
    <col min="7" max="7" width="21" customWidth="1"/>
    <col min="8" max="8" width="13.83203125" customWidth="1"/>
    <col min="9" max="9" width="14.83203125" customWidth="1"/>
    <col min="10" max="11" width="15.5" customWidth="1"/>
    <col min="12" max="18" width="17" customWidth="1"/>
    <col min="19" max="19" width="19.5" hidden="1" customWidth="1"/>
    <col min="20" max="20" width="17.83203125" customWidth="1"/>
  </cols>
  <sheetData>
    <row r="1" spans="1:19" ht="24" x14ac:dyDescent="0.3">
      <c r="A1" s="44" t="s">
        <v>0</v>
      </c>
      <c r="B1" s="44"/>
      <c r="C1" s="44"/>
      <c r="D1" s="44"/>
      <c r="E1" s="44"/>
      <c r="F1" s="44"/>
    </row>
    <row r="2" spans="1:19" x14ac:dyDescent="0.2">
      <c r="A2" s="45" t="s">
        <v>14</v>
      </c>
      <c r="B2" s="45"/>
      <c r="C2" s="45"/>
      <c r="D2" s="45"/>
      <c r="E2" s="45"/>
      <c r="F2" s="45"/>
    </row>
    <row r="3" spans="1:19" ht="12.75" customHeight="1" x14ac:dyDescent="0.3">
      <c r="A3" s="1"/>
      <c r="B3" s="1"/>
      <c r="C3" s="1"/>
      <c r="D3" s="1"/>
      <c r="E3" s="1"/>
      <c r="F3" s="1"/>
    </row>
    <row r="4" spans="1:19" x14ac:dyDescent="0.2">
      <c r="A4" s="46" t="s">
        <v>12</v>
      </c>
      <c r="B4" s="46"/>
      <c r="C4" s="46"/>
      <c r="D4" s="46"/>
      <c r="E4" s="46"/>
      <c r="F4" s="46"/>
    </row>
    <row r="7" spans="1:19" ht="48" x14ac:dyDescent="0.2">
      <c r="A7" s="2" t="s">
        <v>1</v>
      </c>
      <c r="B7" s="2" t="s">
        <v>2</v>
      </c>
      <c r="C7" s="2" t="s">
        <v>3</v>
      </c>
    </row>
    <row r="8" spans="1:19" x14ac:dyDescent="0.2">
      <c r="A8" s="42">
        <v>0</v>
      </c>
      <c r="B8" s="42">
        <v>0</v>
      </c>
      <c r="C8" s="3">
        <f>A8-B8</f>
        <v>0</v>
      </c>
    </row>
    <row r="10" spans="1:19" ht="16" thickBot="1" x14ac:dyDescent="0.25"/>
    <row r="11" spans="1:19" ht="46.5" customHeight="1" x14ac:dyDescent="0.2">
      <c r="A11" s="40" t="s">
        <v>13</v>
      </c>
      <c r="B11" s="41">
        <f>C8</f>
        <v>0</v>
      </c>
      <c r="C11" s="47" t="s">
        <v>11</v>
      </c>
      <c r="D11" s="49" t="s">
        <v>10</v>
      </c>
      <c r="E11" s="50"/>
    </row>
    <row r="12" spans="1:19" ht="16" thickBot="1" x14ac:dyDescent="0.25">
      <c r="A12" s="39" t="s">
        <v>15</v>
      </c>
      <c r="B12" s="43">
        <v>0</v>
      </c>
      <c r="C12" s="48"/>
      <c r="D12" s="51"/>
      <c r="E12" s="52"/>
    </row>
    <row r="13" spans="1:19" ht="16" thickTop="1" x14ac:dyDescent="0.2">
      <c r="A13" s="29" t="s">
        <v>6</v>
      </c>
      <c r="B13" s="38">
        <v>2000</v>
      </c>
      <c r="C13" s="37" t="str">
        <f>IF($B$12&gt;=B16,"N/A",IF((B16-$B$12)&gt;(B16-B17),B16-B17,B16-$B$12))</f>
        <v>N/A</v>
      </c>
      <c r="D13" s="36" t="str">
        <f>IFERROR(B13*C13,"")</f>
        <v/>
      </c>
      <c r="E13" s="35"/>
      <c r="S13" s="11"/>
    </row>
    <row r="14" spans="1:19" x14ac:dyDescent="0.2">
      <c r="A14" s="21" t="s">
        <v>5</v>
      </c>
      <c r="B14" s="34">
        <v>4000</v>
      </c>
      <c r="C14" s="32" t="str">
        <f>IF($B$12&gt;=B17,"N/A",IF((B17-$B$12)&gt;(B17-B18),B17-B18,B17-$B$12))</f>
        <v>N/A</v>
      </c>
      <c r="D14" s="31" t="str">
        <f>IFERROR(B14*C14,"")</f>
        <v/>
      </c>
      <c r="E14" s="30"/>
      <c r="S14" s="11"/>
    </row>
    <row r="15" spans="1:19" ht="16" thickBot="1" x14ac:dyDescent="0.25">
      <c r="A15" s="16" t="s">
        <v>4</v>
      </c>
      <c r="B15" s="33">
        <v>8000</v>
      </c>
      <c r="C15" s="32" t="str">
        <f>IF($B$12&gt;=B18,"N/A",IF((B18-$B$12)&gt;(B18-B19),B18-B19,B18-$B$12))</f>
        <v>N/A</v>
      </c>
      <c r="D15" s="31" t="str">
        <f>IFERROR(B15*C15,"")</f>
        <v/>
      </c>
      <c r="E15" s="30"/>
      <c r="S15" s="11"/>
    </row>
    <row r="16" spans="1:19" x14ac:dyDescent="0.2">
      <c r="A16" s="29" t="s">
        <v>16</v>
      </c>
      <c r="B16" s="20">
        <f>ROUNDUP($B$11/35,0)</f>
        <v>0</v>
      </c>
      <c r="C16" s="28"/>
      <c r="D16" s="27">
        <f>SUM(D13:D15)</f>
        <v>0</v>
      </c>
      <c r="E16" s="26" t="s">
        <v>9</v>
      </c>
    </row>
    <row r="17" spans="1:18" ht="16" thickBot="1" x14ac:dyDescent="0.25">
      <c r="A17" s="21" t="s">
        <v>17</v>
      </c>
      <c r="B17" s="20">
        <f>ROUNDUP($B$11/40,0)</f>
        <v>0</v>
      </c>
      <c r="C17" s="25">
        <f>IF(D17="Need More Trees","N/A",SUM(C13:C15))</f>
        <v>0</v>
      </c>
      <c r="D17" s="24" t="str">
        <f>IF((B12&gt;=B16),"No Fee Due",IF((B12&gt;B17),(B16-B12)*B13,IF((B12&gt;B18),(B16-B17)*B13+(B17-B12)*B14,IF((B12&gt;=B19),(B16-B17)*B13+(B17-B18)*B14+(B18-B12)*B15,"Need More Trees"))))</f>
        <v>No Fee Due</v>
      </c>
      <c r="E17" s="23" t="s">
        <v>8</v>
      </c>
      <c r="F17" s="22"/>
    </row>
    <row r="18" spans="1:18" x14ac:dyDescent="0.2">
      <c r="A18" s="21" t="s">
        <v>18</v>
      </c>
      <c r="B18" s="20">
        <f>ROUNDUP($B$11/45,0)</f>
        <v>0</v>
      </c>
      <c r="C18" s="19"/>
      <c r="D18" s="18"/>
      <c r="E18" s="17"/>
    </row>
    <row r="19" spans="1:18" ht="16" thickBot="1" x14ac:dyDescent="0.25">
      <c r="A19" s="16" t="s">
        <v>19</v>
      </c>
      <c r="B19" s="15">
        <f>ROUNDUP($B$11/50,0)</f>
        <v>0</v>
      </c>
      <c r="C19" s="14"/>
      <c r="D19" s="13"/>
      <c r="E19" s="12"/>
    </row>
    <row r="20" spans="1:18" x14ac:dyDescent="0.2">
      <c r="C20" s="11"/>
      <c r="H20" s="7"/>
      <c r="I20" s="7"/>
      <c r="J20" s="7"/>
      <c r="K20" s="7"/>
      <c r="L20" s="6"/>
      <c r="M20" s="6"/>
      <c r="N20" s="6"/>
      <c r="O20" s="6"/>
      <c r="P20" s="6"/>
      <c r="Q20" s="6"/>
      <c r="R20" s="6"/>
    </row>
    <row r="21" spans="1:18" x14ac:dyDescent="0.2">
      <c r="A21" s="10"/>
      <c r="B21" s="10"/>
      <c r="C21" s="10"/>
      <c r="D21" s="10"/>
      <c r="E21" s="10"/>
      <c r="F21" s="10"/>
      <c r="H21" s="7"/>
      <c r="I21" s="7"/>
      <c r="J21" s="7"/>
      <c r="K21" s="7"/>
      <c r="L21" s="6"/>
      <c r="M21" s="6"/>
      <c r="N21" s="6"/>
      <c r="O21" s="6"/>
      <c r="P21" s="6"/>
      <c r="Q21" s="6"/>
      <c r="R21" s="6"/>
    </row>
    <row r="22" spans="1:18" x14ac:dyDescent="0.2">
      <c r="C22" s="9"/>
      <c r="F22" s="8" t="s">
        <v>7</v>
      </c>
      <c r="G22" s="4"/>
      <c r="H22" s="7"/>
      <c r="I22" s="7"/>
      <c r="J22" s="7"/>
      <c r="K22" s="7"/>
      <c r="L22" s="6"/>
      <c r="M22" s="6"/>
      <c r="N22" s="6"/>
      <c r="O22" s="6"/>
      <c r="P22" s="6"/>
      <c r="Q22" s="6"/>
      <c r="R22" s="6"/>
    </row>
    <row r="23" spans="1:18" x14ac:dyDescent="0.2">
      <c r="F23" s="4"/>
      <c r="G23" s="4"/>
    </row>
    <row r="24" spans="1:18" x14ac:dyDescent="0.2">
      <c r="A24" s="5"/>
      <c r="F24" s="4"/>
      <c r="G24" s="4"/>
    </row>
  </sheetData>
  <sheetProtection algorithmName="SHA-512" hashValue="YDcD4ej+9K5TbcG+BBmFjNIhmkDVJ5L5Uix8StRC9eoExROGY9UCPmEIAFxAujy/WP0lrz8NUDoVmoj3l3n+gw==" saltValue="U7mtRW/70m+90sZeKD/WQw==" spinCount="100000" sheet="1" selectLockedCells="1"/>
  <mergeCells count="5">
    <mergeCell ref="A1:F1"/>
    <mergeCell ref="A2:F2"/>
    <mergeCell ref="A4:F4"/>
    <mergeCell ref="C11:C12"/>
    <mergeCell ref="D11:E12"/>
  </mergeCells>
  <printOptions horizontalCentered="1"/>
  <pageMargins left="0.7" right="0.7" top="0.75" bottom="0.75" header="0.3" footer="0.3"/>
  <pageSetup scale="70" orientation="portrait" r:id="rId1"/>
  <headerFooter>
    <oddHeader>&amp;R&amp;D  &amp;T</oddHeader>
    <oddFooter>&amp;LCreated 9/29/2025&amp;CLast Updated 9/30/2025&amp;RPage &amp;P of &amp;N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Macintosh Excel</Application>
  <DocSecurity>0</DocSecurity>
  <ScaleCrop>false</ScaleCrop>
  <HeadingPairs>
    <vt:vector size="4" baseType="variant">
      <vt:variant>
        <vt:lpstr>Worksheets</vt:lpstr>
      </vt:variant>
      <vt:variant>
        <vt:i4>1</vt:i4>
      </vt:variant>
      <vt:variant>
        <vt:lpstr>Named Ranges</vt:lpstr>
      </vt:variant>
      <vt:variant>
        <vt:i4>1</vt:i4>
      </vt:variant>
    </vt:vector>
  </HeadingPairs>
  <TitlesOfParts>
    <vt:vector size="2" baseType="lpstr">
      <vt:lpstr>Calculator LU App 11-20-25</vt:lpstr>
      <vt:lpstr>'Calculator LU App 11-20-25'!Print_Area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Street Tree Fee-in-Lieu Calculator</dc:title>
  <dc:subject/>
  <dc:creator/>
  <cp:keywords/>
  <dc:description/>
  <cp:lastModifiedBy>Dana Baylor</cp:lastModifiedBy>
  <dcterms:created xsi:type="dcterms:W3CDTF">2015-06-05T18:17:20Z</dcterms:created>
  <dcterms:modified xsi:type="dcterms:W3CDTF">2026-01-22T19:07:34Z</dcterms:modified>
  <cp:category/>
</cp:coreProperties>
</file>